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7775" windowHeight="10755"/>
  </bookViews>
  <sheets>
    <sheet name="Data Entry" sheetId="8" r:id="rId1"/>
    <sheet name="Output" sheetId="9" r:id="rId2"/>
  </sheets>
  <calcPr calcId="145621"/>
</workbook>
</file>

<file path=xl/calcChain.xml><?xml version="1.0" encoding="utf-8"?>
<calcChain xmlns="http://schemas.openxmlformats.org/spreadsheetml/2006/main">
  <c r="G9" i="8" l="1"/>
  <c r="H9" i="8"/>
  <c r="I9" i="8"/>
  <c r="J9" i="8"/>
  <c r="K9" i="8"/>
  <c r="B3" i="9" l="1"/>
  <c r="F9" i="8"/>
  <c r="E9" i="8"/>
  <c r="D9" i="8"/>
  <c r="C9" i="8"/>
  <c r="B9" i="8"/>
  <c r="B12" i="9"/>
  <c r="B14" i="9"/>
  <c r="B13" i="9"/>
  <c r="B8" i="9"/>
  <c r="B10" i="9"/>
  <c r="B7" i="9"/>
  <c r="B6" i="9"/>
  <c r="B4" i="9"/>
  <c r="B11" i="9"/>
  <c r="B5" i="9"/>
  <c r="D3" i="9" l="1"/>
  <c r="B15" i="9"/>
  <c r="B9" i="9"/>
  <c r="D10" i="9" l="1"/>
  <c r="D15" i="9" s="1"/>
  <c r="D11" i="9" l="1"/>
  <c r="D13" i="9" s="1"/>
  <c r="D23" i="9" s="1"/>
  <c r="D12" i="9"/>
  <c r="D20" i="9" l="1"/>
  <c r="D5" i="9"/>
  <c r="D14" i="9"/>
  <c r="D4" i="9"/>
  <c r="D7" i="9" s="1"/>
  <c r="D6" i="9"/>
  <c r="D8" i="9" s="1"/>
  <c r="D22" i="9" l="1"/>
  <c r="D9" i="9"/>
  <c r="D19" i="9" s="1"/>
  <c r="D18" i="9"/>
</calcChain>
</file>

<file path=xl/sharedStrings.xml><?xml version="1.0" encoding="utf-8"?>
<sst xmlns="http://schemas.openxmlformats.org/spreadsheetml/2006/main" count="80" uniqueCount="63">
  <si>
    <t>Opening breeders</t>
  </si>
  <si>
    <t>Opening steers</t>
  </si>
  <si>
    <t>Sales of steers</t>
  </si>
  <si>
    <t>Purchase of steers</t>
  </si>
  <si>
    <t>Female sales</t>
  </si>
  <si>
    <t>Female purchases</t>
  </si>
  <si>
    <t>Livestock schedule</t>
  </si>
  <si>
    <t>Opening females</t>
  </si>
  <si>
    <t xml:space="preserve">Deaths in all females </t>
  </si>
  <si>
    <t>Deaths in non-breeding females</t>
  </si>
  <si>
    <t>Deaths in breeding females</t>
  </si>
  <si>
    <t>1. How many years of data are you going to enter?</t>
  </si>
  <si>
    <t>3. Expected proportion of deaths per year in non-breeding females</t>
  </si>
  <si>
    <t>The tool can handle up to 10 years of data</t>
  </si>
  <si>
    <t>Closing females</t>
  </si>
  <si>
    <t>Closing steers</t>
  </si>
  <si>
    <t>Number of years of records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</si>
  <si>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</si>
  <si>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</si>
  <si>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</si>
  <si>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</si>
  <si>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</si>
  <si>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</si>
  <si>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</si>
  <si>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</si>
  <si>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</si>
  <si>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</si>
  <si>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Branded during year</t>
  </si>
  <si>
    <t>Summary from entered data</t>
  </si>
  <si>
    <t>Calculations using entered data to derive additional estimates</t>
  </si>
  <si>
    <t>Count of branded heifers</t>
  </si>
  <si>
    <t>Count of branded steers</t>
  </si>
  <si>
    <t>Mortality rate estimates</t>
  </si>
  <si>
    <t>Starting assumption is 50% females.</t>
  </si>
  <si>
    <t>Starting assumption is 3% deaths per yr.</t>
  </si>
  <si>
    <t>2. Proportion of branded animals that are expected to be female?</t>
  </si>
  <si>
    <t>Breeder deaths per 100 breeders per year</t>
  </si>
  <si>
    <t>Notes:</t>
  </si>
  <si>
    <t>Rations (female only)</t>
  </si>
  <si>
    <t>Branded count during year (males and females)</t>
  </si>
  <si>
    <t>Rations (steers only)</t>
  </si>
  <si>
    <t>Rations (females only)</t>
  </si>
  <si>
    <t>Closing females adjusted for rations</t>
  </si>
  <si>
    <t>Closing steers adjusted for rations</t>
  </si>
  <si>
    <t>Closing female count - BOOK (opening count - sales + purchases + branded heifers)</t>
  </si>
  <si>
    <t>At-risk non-breeding females</t>
  </si>
  <si>
    <t>Closing steer count - BOOK (opening count - sales + purchases + branded steers)</t>
  </si>
  <si>
    <t>Deaths in steers</t>
  </si>
  <si>
    <t>Mortality rate estimates using denominators that incorporate adjustment for sales (#2)</t>
  </si>
  <si>
    <t>At-risk-females #1 (opening_females + 0.5*branded_heifers+0.5*female_purchases)</t>
  </si>
  <si>
    <t>At-risk-steers #1 (opening_steers + 0.5*branded_steers + 0.5*steer_purchases)</t>
  </si>
  <si>
    <t>At-risk-steers #2 (opening_steers + 0.5*branded_steers + 0.5*purchases - 0.5*sales)</t>
  </si>
  <si>
    <t>Female deaths per 100 females per year, using At-risk-females #1</t>
  </si>
  <si>
    <t>Steer deaths per 100 steers per year, using At-risk-steers #1</t>
  </si>
  <si>
    <t>Female deaths per 100 females per year, using At-risk-females #2 (adjusted for sales)</t>
  </si>
  <si>
    <t>Steer deaths per 100 steers per year, using At-risk-steers #2 (adjusted for sales)</t>
  </si>
  <si>
    <t>Steer sales</t>
  </si>
  <si>
    <t>Steer purchases</t>
  </si>
  <si>
    <t>At-risk-females #2 (opening_females + 0.5*branded_heifers + 0.5*purchases - 0.5*sales)</t>
  </si>
  <si>
    <t>4. Enter animal counts below for each year</t>
  </si>
  <si>
    <t>© Meat &amp; Livestock Australia Limited, 2013</t>
  </si>
  <si>
    <t>Breeder Mortality Calculator 1.0 Simple</t>
  </si>
  <si>
    <t>Breeder Mortality Calculator 1.0 Simple -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</si>
</sst>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24"/>
      <color rgb="FF006633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2"/>
      <color rgb="FF006633"/>
      <name val="Arial"/>
      <family val="2"/>
    </font>
    <font>
      <b/>
      <sz val="11"/>
      <color rgb="FF993300"/>
      <name val="Arial"/>
      <family val="2"/>
    </font>
    <font>
      <sz val="11"/>
      <color theme="9" tint="0.79998168889431442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4"/>
      <color rgb="FF006633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EFC7"/>
        <bgColor indexed="64"/>
      </patternFill>
    </fill>
    <fill>
      <patternFill patternType="solid">
        <fgColor rgb="FFFFBB16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rgb="FF0077BB"/>
      </left>
      <right/>
      <top style="medium">
        <color rgb="FF0077BB"/>
      </top>
      <bottom style="thin">
        <color rgb="FF0077BB"/>
      </bottom>
      <diagonal/>
    </border>
    <border>
      <left/>
      <right style="medium">
        <color rgb="FF0077BB"/>
      </right>
      <top style="medium">
        <color rgb="FF0077BB"/>
      </top>
      <bottom style="thin">
        <color rgb="FF0077BB"/>
      </bottom>
      <diagonal/>
    </border>
    <border>
      <left style="medium">
        <color rgb="FF0077BB"/>
      </left>
      <right style="thin">
        <color rgb="FF0077BB"/>
      </right>
      <top style="thin">
        <color rgb="FF0077BB"/>
      </top>
      <bottom style="hair">
        <color auto="1"/>
      </bottom>
      <diagonal/>
    </border>
    <border>
      <left/>
      <right style="medium">
        <color rgb="FF0077BB"/>
      </right>
      <top style="thin">
        <color rgb="FF0077BB"/>
      </top>
      <bottom style="hair">
        <color auto="1"/>
      </bottom>
      <diagonal/>
    </border>
    <border>
      <left style="medium">
        <color rgb="FF0077BB"/>
      </left>
      <right style="thin">
        <color rgb="FF0077BB"/>
      </right>
      <top style="hair">
        <color auto="1"/>
      </top>
      <bottom style="hair">
        <color auto="1"/>
      </bottom>
      <diagonal/>
    </border>
    <border>
      <left/>
      <right style="medium">
        <color rgb="FF0077BB"/>
      </right>
      <top style="hair">
        <color auto="1"/>
      </top>
      <bottom style="hair">
        <color auto="1"/>
      </bottom>
      <diagonal/>
    </border>
    <border>
      <left style="medium">
        <color rgb="FF0077BB"/>
      </left>
      <right style="thin">
        <color rgb="FF0077BB"/>
      </right>
      <top style="hair">
        <color auto="1"/>
      </top>
      <bottom style="medium">
        <color rgb="FF0077BB"/>
      </bottom>
      <diagonal/>
    </border>
    <border>
      <left/>
      <right style="medium">
        <color rgb="FF0077BB"/>
      </right>
      <top style="hair">
        <color auto="1"/>
      </top>
      <bottom style="medium">
        <color rgb="FF0077BB"/>
      </bottom>
      <diagonal/>
    </border>
    <border>
      <left style="medium">
        <color rgb="FF993300"/>
      </left>
      <right/>
      <top style="medium">
        <color rgb="FF993300"/>
      </top>
      <bottom style="thin">
        <color rgb="FF993300"/>
      </bottom>
      <diagonal/>
    </border>
    <border>
      <left/>
      <right style="medium">
        <color rgb="FF993300"/>
      </right>
      <top style="medium">
        <color rgb="FF993300"/>
      </top>
      <bottom style="thin">
        <color rgb="FF993300"/>
      </bottom>
      <diagonal/>
    </border>
    <border>
      <left style="medium">
        <color rgb="FF993300"/>
      </left>
      <right style="thin">
        <color rgb="FF993300"/>
      </right>
      <top style="thin">
        <color rgb="FF993300"/>
      </top>
      <bottom style="hair">
        <color auto="1"/>
      </bottom>
      <diagonal/>
    </border>
    <border>
      <left/>
      <right style="medium">
        <color rgb="FF993300"/>
      </right>
      <top/>
      <bottom style="hair">
        <color auto="1"/>
      </bottom>
      <diagonal/>
    </border>
    <border>
      <left style="medium">
        <color rgb="FF993300"/>
      </left>
      <right style="thin">
        <color rgb="FF993300"/>
      </right>
      <top style="hair">
        <color auto="1"/>
      </top>
      <bottom style="hair">
        <color auto="1"/>
      </bottom>
      <diagonal/>
    </border>
    <border>
      <left/>
      <right style="medium">
        <color rgb="FF993300"/>
      </right>
      <top style="hair">
        <color auto="1"/>
      </top>
      <bottom style="hair">
        <color auto="1"/>
      </bottom>
      <diagonal/>
    </border>
    <border>
      <left style="medium">
        <color rgb="FF993300"/>
      </left>
      <right style="thin">
        <color rgb="FF993300"/>
      </right>
      <top style="hair">
        <color auto="1"/>
      </top>
      <bottom style="medium">
        <color rgb="FF993300"/>
      </bottom>
      <diagonal/>
    </border>
    <border>
      <left/>
      <right style="medium">
        <color rgb="FF993300"/>
      </right>
      <top style="hair">
        <color auto="1"/>
      </top>
      <bottom style="medium">
        <color rgb="FF993300"/>
      </bottom>
      <diagonal/>
    </border>
    <border>
      <left style="medium">
        <color rgb="FF006633"/>
      </left>
      <right/>
      <top style="medium">
        <color rgb="FF006633"/>
      </top>
      <bottom style="thin">
        <color rgb="FF006633"/>
      </bottom>
      <diagonal/>
    </border>
    <border>
      <left/>
      <right style="medium">
        <color rgb="FF006633"/>
      </right>
      <top style="medium">
        <color rgb="FF006633"/>
      </top>
      <bottom style="thin">
        <color rgb="FF006633"/>
      </bottom>
      <diagonal/>
    </border>
    <border>
      <left style="medium">
        <color rgb="FF006633"/>
      </left>
      <right style="thin">
        <color rgb="FF006633"/>
      </right>
      <top style="thin">
        <color rgb="FF006633"/>
      </top>
      <bottom style="hair">
        <color auto="1"/>
      </bottom>
      <diagonal/>
    </border>
    <border>
      <left/>
      <right style="medium">
        <color rgb="FF006633"/>
      </right>
      <top/>
      <bottom style="hair">
        <color auto="1"/>
      </bottom>
      <diagonal/>
    </border>
    <border>
      <left style="medium">
        <color rgb="FF006633"/>
      </left>
      <right style="thin">
        <color rgb="FF006633"/>
      </right>
      <top style="hair">
        <color auto="1"/>
      </top>
      <bottom style="hair">
        <color auto="1"/>
      </bottom>
      <diagonal/>
    </border>
    <border>
      <left/>
      <right style="medium">
        <color rgb="FF006633"/>
      </right>
      <top style="hair">
        <color auto="1"/>
      </top>
      <bottom style="hair">
        <color auto="1"/>
      </bottom>
      <diagonal/>
    </border>
    <border>
      <left style="medium">
        <color rgb="FF006633"/>
      </left>
      <right style="thin">
        <color rgb="FF006633"/>
      </right>
      <top style="hair">
        <color auto="1"/>
      </top>
      <bottom/>
      <diagonal/>
    </border>
    <border>
      <left/>
      <right style="medium">
        <color rgb="FF006633"/>
      </right>
      <top style="hair">
        <color auto="1"/>
      </top>
      <bottom/>
      <diagonal/>
    </border>
    <border>
      <left style="medium">
        <color rgb="FF006633"/>
      </left>
      <right/>
      <top style="thin">
        <color rgb="FF006633"/>
      </top>
      <bottom style="thin">
        <color rgb="FF006633"/>
      </bottom>
      <diagonal/>
    </border>
    <border>
      <left/>
      <right style="medium">
        <color rgb="FF006633"/>
      </right>
      <top style="thin">
        <color rgb="FF006633"/>
      </top>
      <bottom style="thin">
        <color rgb="FF006633"/>
      </bottom>
      <diagonal/>
    </border>
    <border>
      <left style="medium">
        <color rgb="FF006633"/>
      </left>
      <right style="thin">
        <color rgb="FF006633"/>
      </right>
      <top/>
      <bottom style="hair">
        <color auto="1"/>
      </bottom>
      <diagonal/>
    </border>
    <border>
      <left style="medium">
        <color rgb="FF006633"/>
      </left>
      <right style="thin">
        <color rgb="FF006633"/>
      </right>
      <top style="hair">
        <color auto="1"/>
      </top>
      <bottom style="medium">
        <color rgb="FF006633"/>
      </bottom>
      <diagonal/>
    </border>
    <border>
      <left/>
      <right style="medium">
        <color rgb="FF006633"/>
      </right>
      <top style="hair">
        <color auto="1"/>
      </top>
      <bottom style="medium">
        <color rgb="FF006633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4" borderId="9" xfId="0" applyFont="1" applyFill="1" applyBorder="1" applyAlignment="1">
      <alignment horizontal="left" vertical="center"/>
    </xf>
    <xf numFmtId="0" fontId="0" fillId="4" borderId="9" xfId="0" applyFill="1" applyBorder="1"/>
    <xf numFmtId="0" fontId="1" fillId="4" borderId="0" xfId="0" applyFont="1" applyFill="1"/>
    <xf numFmtId="0" fontId="0" fillId="4" borderId="0" xfId="0" applyFill="1"/>
    <xf numFmtId="0" fontId="2" fillId="4" borderId="0" xfId="0" applyFont="1" applyFill="1"/>
    <xf numFmtId="0" fontId="7" fillId="4" borderId="0" xfId="0" applyFont="1" applyFill="1" applyBorder="1" applyAlignment="1">
      <alignment horizontal="center"/>
    </xf>
    <xf numFmtId="0" fontId="1" fillId="4" borderId="1" xfId="0" applyFont="1" applyFill="1" applyBorder="1" applyAlignment="1">
      <alignment vertical="center" wrapText="1"/>
    </xf>
    <xf numFmtId="0" fontId="5" fillId="4" borderId="0" xfId="0" applyFont="1" applyFill="1" applyAlignment="1">
      <alignment vertical="center"/>
    </xf>
    <xf numFmtId="0" fontId="1" fillId="4" borderId="3" xfId="0" applyFont="1" applyFill="1" applyBorder="1" applyAlignment="1">
      <alignment vertical="center" wrapText="1"/>
    </xf>
    <xf numFmtId="0" fontId="5" fillId="4" borderId="0" xfId="0" applyFont="1" applyFill="1" applyAlignment="1">
      <alignment horizontal="left" vertical="center"/>
    </xf>
    <xf numFmtId="0" fontId="1" fillId="4" borderId="0" xfId="0" applyFont="1" applyFill="1" applyAlignment="1">
      <alignment horizontal="left"/>
    </xf>
    <xf numFmtId="0" fontId="1" fillId="4" borderId="5" xfId="0" applyFont="1" applyFill="1" applyBorder="1" applyAlignment="1">
      <alignment vertical="center" wrapText="1"/>
    </xf>
    <xf numFmtId="0" fontId="1" fillId="4" borderId="0" xfId="0" applyFont="1" applyFill="1" applyBorder="1" applyAlignment="1">
      <alignment vertical="center" wrapText="1"/>
    </xf>
    <xf numFmtId="0" fontId="4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vertical="center"/>
    </xf>
    <xf numFmtId="0" fontId="1" fillId="4" borderId="0" xfId="0" applyFont="1" applyFill="1" applyAlignment="1"/>
    <xf numFmtId="0" fontId="1" fillId="4" borderId="13" xfId="0" applyFont="1" applyFill="1" applyBorder="1" applyAlignment="1">
      <alignment horizontal="left" vertical="center"/>
    </xf>
    <xf numFmtId="0" fontId="4" fillId="4" borderId="13" xfId="0" applyFont="1" applyFill="1" applyBorder="1" applyAlignment="1">
      <alignment vertical="center"/>
    </xf>
    <xf numFmtId="0" fontId="1" fillId="4" borderId="11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left" vertical="center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0" fillId="4" borderId="0" xfId="0" applyFont="1" applyFill="1" applyBorder="1"/>
    <xf numFmtId="0" fontId="0" fillId="4" borderId="0" xfId="0" applyFont="1" applyFill="1"/>
    <xf numFmtId="0" fontId="1" fillId="4" borderId="0" xfId="0" applyFont="1" applyFill="1" applyBorder="1"/>
    <xf numFmtId="0" fontId="4" fillId="4" borderId="0" xfId="0" applyFont="1" applyFill="1" applyBorder="1" applyAlignment="1">
      <alignment horizontal="center"/>
    </xf>
    <xf numFmtId="0" fontId="8" fillId="4" borderId="0" xfId="0" applyFont="1" applyFill="1"/>
    <xf numFmtId="0" fontId="1" fillId="4" borderId="0" xfId="0" applyFont="1" applyFill="1" applyBorder="1" applyAlignment="1">
      <alignment horizontal="center"/>
    </xf>
    <xf numFmtId="1" fontId="1" fillId="4" borderId="0" xfId="0" applyNumberFormat="1" applyFont="1" applyFill="1" applyBorder="1" applyAlignment="1">
      <alignment horizontal="center"/>
    </xf>
    <xf numFmtId="0" fontId="9" fillId="4" borderId="18" xfId="0" applyFont="1" applyFill="1" applyBorder="1" applyAlignment="1">
      <alignment vertical="center"/>
    </xf>
    <xf numFmtId="0" fontId="10" fillId="4" borderId="1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vertical="center"/>
    </xf>
    <xf numFmtId="3" fontId="10" fillId="4" borderId="21" xfId="0" applyNumberFormat="1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vertical="center"/>
    </xf>
    <xf numFmtId="3" fontId="10" fillId="4" borderId="23" xfId="0" applyNumberFormat="1" applyFont="1" applyFill="1" applyBorder="1" applyAlignment="1">
      <alignment horizontal="center" vertical="center"/>
    </xf>
    <xf numFmtId="3" fontId="10" fillId="4" borderId="26" xfId="0" applyNumberFormat="1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vertical="center"/>
    </xf>
    <xf numFmtId="3" fontId="10" fillId="4" borderId="28" xfId="0" applyNumberFormat="1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vertical="center"/>
    </xf>
    <xf numFmtId="3" fontId="10" fillId="4" borderId="30" xfId="0" applyNumberFormat="1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vertical="center"/>
    </xf>
    <xf numFmtId="2" fontId="11" fillId="2" borderId="34" xfId="0" applyNumberFormat="1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vertical="center" wrapText="1"/>
    </xf>
    <xf numFmtId="2" fontId="11" fillId="2" borderId="36" xfId="0" applyNumberFormat="1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vertical="center"/>
    </xf>
    <xf numFmtId="2" fontId="11" fillId="2" borderId="38" xfId="0" applyNumberFormat="1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vertical="center" wrapText="1"/>
    </xf>
    <xf numFmtId="2" fontId="11" fillId="2" borderId="42" xfId="0" applyNumberFormat="1" applyFont="1" applyFill="1" applyBorder="1" applyAlignment="1">
      <alignment horizontal="center" vertical="center"/>
    </xf>
    <xf numFmtId="2" fontId="11" fillId="2" borderId="43" xfId="0" applyNumberFormat="1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vertical="center" wrapText="1"/>
    </xf>
    <xf numFmtId="3" fontId="1" fillId="3" borderId="7" xfId="0" applyNumberFormat="1" applyFont="1" applyFill="1" applyBorder="1" applyAlignment="1" applyProtection="1">
      <alignment horizontal="center" vertical="center"/>
      <protection locked="0"/>
    </xf>
    <xf numFmtId="3" fontId="1" fillId="3" borderId="14" xfId="0" applyNumberFormat="1" applyFont="1" applyFill="1" applyBorder="1" applyAlignment="1" applyProtection="1">
      <alignment horizontal="center" vertical="center"/>
      <protection locked="0"/>
    </xf>
    <xf numFmtId="3" fontId="1" fillId="3" borderId="12" xfId="0" applyNumberFormat="1" applyFont="1" applyFill="1" applyBorder="1" applyAlignment="1" applyProtection="1">
      <alignment horizontal="center" vertical="center"/>
      <protection locked="0"/>
    </xf>
    <xf numFmtId="3" fontId="1" fillId="3" borderId="4" xfId="0" applyNumberFormat="1" applyFont="1" applyFill="1" applyBorder="1" applyAlignment="1" applyProtection="1">
      <alignment horizontal="center" vertical="center"/>
      <protection locked="0"/>
    </xf>
    <xf numFmtId="3" fontId="1" fillId="3" borderId="15" xfId="0" applyNumberFormat="1" applyFont="1" applyFill="1" applyBorder="1" applyAlignment="1" applyProtection="1">
      <alignment horizontal="center" vertical="center"/>
      <protection locked="0"/>
    </xf>
    <xf numFmtId="3" fontId="1" fillId="3" borderId="10" xfId="0" applyNumberFormat="1" applyFont="1" applyFill="1" applyBorder="1" applyAlignment="1" applyProtection="1">
      <alignment horizontal="center" vertical="center"/>
      <protection locked="0"/>
    </xf>
    <xf numFmtId="3" fontId="1" fillId="3" borderId="8" xfId="0" applyNumberFormat="1" applyFont="1" applyFill="1" applyBorder="1" applyAlignment="1" applyProtection="1">
      <alignment horizontal="center" vertical="center"/>
      <protection locked="0"/>
    </xf>
    <xf numFmtId="3" fontId="1" fillId="3" borderId="6" xfId="0" applyNumberFormat="1" applyFont="1" applyFill="1" applyBorder="1" applyAlignment="1" applyProtection="1">
      <alignment horizontal="center" vertical="center"/>
      <protection locked="0"/>
    </xf>
    <xf numFmtId="0" fontId="7" fillId="4" borderId="13" xfId="0" applyFont="1" applyFill="1" applyBorder="1" applyAlignment="1">
      <alignment horizontal="center" vertical="center"/>
    </xf>
    <xf numFmtId="0" fontId="13" fillId="0" borderId="0" xfId="0" applyFont="1" applyAlignment="1">
      <alignment horizontal="justify" vertical="center"/>
    </xf>
    <xf numFmtId="0" fontId="1" fillId="4" borderId="0" xfId="0" applyFont="1" applyFill="1" applyAlignment="1">
      <alignment vertical="center"/>
    </xf>
    <xf numFmtId="0" fontId="0" fillId="4" borderId="9" xfId="0" applyFill="1" applyBorder="1" applyAlignment="1">
      <alignment vertical="top"/>
    </xf>
    <xf numFmtId="0" fontId="1" fillId="4" borderId="0" xfId="0" applyFont="1" applyFill="1" applyAlignment="1">
      <alignment horizontal="left" wrapText="1"/>
    </xf>
    <xf numFmtId="0" fontId="3" fillId="4" borderId="0" xfId="0" applyFont="1" applyFill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13" fillId="0" borderId="0" xfId="0" applyFont="1" applyAlignment="1">
      <alignment horizontal="justify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EFC7"/>
      <color rgb="FF006633"/>
      <color rgb="FF993300"/>
      <color rgb="FF0077BB"/>
      <color rgb="FFFFBB16"/>
      <color rgb="FFFFBB88"/>
      <color rgb="FFC8DED4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Output!A1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869701</xdr:colOff>
      <xdr:row>0</xdr:row>
      <xdr:rowOff>135466</xdr:rowOff>
    </xdr:from>
    <xdr:ext cx="1837765" cy="1058334"/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870"/>
        <a:stretch/>
      </xdr:blipFill>
      <xdr:spPr>
        <a:xfrm>
          <a:off x="11575801" y="135466"/>
          <a:ext cx="1837765" cy="1058334"/>
        </a:xfrm>
        <a:prstGeom prst="rect">
          <a:avLst/>
        </a:prstGeom>
      </xdr:spPr>
    </xdr:pic>
    <xdr:clientData/>
  </xdr:oneCellAnchor>
  <xdr:twoCellAnchor>
    <xdr:from>
      <xdr:col>4</xdr:col>
      <xdr:colOff>594537</xdr:colOff>
      <xdr:row>4</xdr:row>
      <xdr:rowOff>21789</xdr:rowOff>
    </xdr:from>
    <xdr:to>
      <xdr:col>5</xdr:col>
      <xdr:colOff>336802</xdr:colOff>
      <xdr:row>5</xdr:row>
      <xdr:rowOff>346760</xdr:rowOff>
    </xdr:to>
    <xdr:sp macro="" textlink="">
      <xdr:nvSpPr>
        <xdr:cNvPr id="5" name="Right Brace 4"/>
        <xdr:cNvSpPr/>
      </xdr:nvSpPr>
      <xdr:spPr>
        <a:xfrm>
          <a:off x="7632454" y="2868706"/>
          <a:ext cx="652431" cy="705971"/>
        </a:xfrm>
        <a:prstGeom prst="rightBrace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0</xdr:col>
      <xdr:colOff>3750808</xdr:colOff>
      <xdr:row>1</xdr:row>
      <xdr:rowOff>192368</xdr:rowOff>
    </xdr:from>
    <xdr:to>
      <xdr:col>5</xdr:col>
      <xdr:colOff>857201</xdr:colOff>
      <xdr:row>1</xdr:row>
      <xdr:rowOff>709084</xdr:rowOff>
    </xdr:to>
    <xdr:sp macro="" textlink="">
      <xdr:nvSpPr>
        <xdr:cNvPr id="4" name="TextBox 3"/>
        <xdr:cNvSpPr txBox="1"/>
      </xdr:nvSpPr>
      <xdr:spPr>
        <a:xfrm>
          <a:off x="3750808" y="1441201"/>
          <a:ext cx="5054476" cy="516716"/>
        </a:xfrm>
        <a:prstGeom prst="rect">
          <a:avLst/>
        </a:prstGeom>
        <a:solidFill>
          <a:srgbClr val="993300"/>
        </a:solidFill>
        <a:ln w="9525" cmpd="sng">
          <a:solidFill>
            <a:srgbClr val="9933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spcAft>
              <a:spcPts val="300"/>
            </a:spcAft>
          </a:pPr>
          <a:r>
            <a:rPr lang="en-AU" sz="12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Instructions: </a:t>
          </a:r>
          <a:r>
            <a:rPr lang="en-AU" sz="1200" b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Enter your data</a:t>
          </a:r>
          <a:r>
            <a:rPr lang="en-AU" sz="1200" b="0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 </a:t>
          </a:r>
          <a:r>
            <a:rPr lang="en-AU" sz="1200" b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 into the dark yellow shaded areas below.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300"/>
            </a:spcAft>
            <a:buClrTx/>
            <a:buSzTx/>
            <a:buFontTx/>
            <a:buNone/>
            <a:tabLst/>
            <a:defRPr/>
          </a:pPr>
          <a:r>
            <a:rPr lang="en-AU" sz="1200" b="0">
              <a:solidFill>
                <a:schemeClr val="bg1"/>
              </a:solidFill>
              <a:latin typeface="Arial" pitchFamily="34" charset="0"/>
              <a:ea typeface="+mn-ea"/>
              <a:cs typeface="Arial" pitchFamily="34" charset="0"/>
            </a:rPr>
            <a:t>Then review results on 'Output' tab</a:t>
          </a:r>
          <a:r>
            <a:rPr lang="en-AU" sz="1100" b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</a:t>
          </a:r>
          <a:endParaRPr lang="en-AU" sz="1200">
            <a:solidFill>
              <a:schemeClr val="bg1"/>
            </a:solidFill>
            <a:effectLst/>
          </a:endParaRPr>
        </a:p>
        <a:p>
          <a:pPr algn="ctr"/>
          <a:endParaRPr lang="en-AU" sz="1200" b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414619</xdr:colOff>
      <xdr:row>4</xdr:row>
      <xdr:rowOff>67236</xdr:rowOff>
    </xdr:from>
    <xdr:to>
      <xdr:col>7</xdr:col>
      <xdr:colOff>783166</xdr:colOff>
      <xdr:row>5</xdr:row>
      <xdr:rowOff>264583</xdr:rowOff>
    </xdr:to>
    <xdr:sp macro="" textlink="">
      <xdr:nvSpPr>
        <xdr:cNvPr id="6" name="TextBox 5"/>
        <xdr:cNvSpPr txBox="1"/>
      </xdr:nvSpPr>
      <xdr:spPr>
        <a:xfrm>
          <a:off x="8362702" y="2914153"/>
          <a:ext cx="2188881" cy="578347"/>
        </a:xfrm>
        <a:prstGeom prst="rect">
          <a:avLst/>
        </a:prstGeom>
        <a:solidFill>
          <a:srgbClr val="FFBB88"/>
        </a:solidFill>
        <a:ln w="9525" cmpd="sng">
          <a:solidFill>
            <a:srgbClr val="9933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100" b="1" i="0">
              <a:latin typeface="Arial" pitchFamily="34" charset="0"/>
              <a:cs typeface="Arial" pitchFamily="34" charset="0"/>
            </a:rPr>
            <a:t>Note: </a:t>
          </a:r>
          <a:r>
            <a:rPr lang="en-AU" sz="1100" i="0">
              <a:latin typeface="Arial" pitchFamily="34" charset="0"/>
              <a:cs typeface="Arial" pitchFamily="34" charset="0"/>
            </a:rPr>
            <a:t>Enter another figure if appropriate for your situation. </a:t>
          </a:r>
        </a:p>
        <a:p>
          <a:pPr algn="ctr"/>
          <a:r>
            <a:rPr lang="en-AU" sz="1100" i="0">
              <a:latin typeface="Arial" pitchFamily="34" charset="0"/>
              <a:cs typeface="Arial" pitchFamily="34" charset="0"/>
            </a:rPr>
            <a:t>Must be between 0 and 1.</a:t>
          </a:r>
        </a:p>
      </xdr:txBody>
    </xdr:sp>
    <xdr:clientData/>
  </xdr:twoCellAnchor>
  <xdr:twoCellAnchor>
    <xdr:from>
      <xdr:col>0</xdr:col>
      <xdr:colOff>249766</xdr:colOff>
      <xdr:row>21</xdr:row>
      <xdr:rowOff>175683</xdr:rowOff>
    </xdr:from>
    <xdr:to>
      <xdr:col>0</xdr:col>
      <xdr:colOff>1191676</xdr:colOff>
      <xdr:row>23</xdr:row>
      <xdr:rowOff>91015</xdr:rowOff>
    </xdr:to>
    <xdr:grpSp>
      <xdr:nvGrpSpPr>
        <xdr:cNvPr id="10" name="Group 9"/>
        <xdr:cNvGrpSpPr/>
      </xdr:nvGrpSpPr>
      <xdr:grpSpPr>
        <a:xfrm>
          <a:off x="249766" y="7973483"/>
          <a:ext cx="941910" cy="270932"/>
          <a:chOff x="10107089" y="7874000"/>
          <a:chExt cx="941910" cy="264582"/>
        </a:xfrm>
        <a:effectLst>
          <a:glow rad="139700">
            <a:srgbClr val="FCBB16">
              <a:alpha val="40000"/>
            </a:srgbClr>
          </a:glow>
        </a:effectLst>
      </xdr:grpSpPr>
      <xdr:sp macro="" textlink="">
        <xdr:nvSpPr>
          <xdr:cNvPr id="11" name="Pentagon 10"/>
          <xdr:cNvSpPr/>
        </xdr:nvSpPr>
        <xdr:spPr>
          <a:xfrm>
            <a:off x="10107089" y="7874000"/>
            <a:ext cx="941910" cy="264582"/>
          </a:xfrm>
          <a:prstGeom prst="homePlate">
            <a:avLst/>
          </a:prstGeom>
          <a:solidFill>
            <a:srgbClr val="993300"/>
          </a:solidFill>
          <a:ln>
            <a:solidFill>
              <a:srgbClr val="9933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2" name="TextBox 11">
            <a:hlinkClick xmlns:r="http://schemas.openxmlformats.org/officeDocument/2006/relationships" r:id="rId2"/>
          </xdr:cNvPr>
          <xdr:cNvSpPr txBox="1"/>
        </xdr:nvSpPr>
        <xdr:spPr>
          <a:xfrm>
            <a:off x="10128252" y="7895167"/>
            <a:ext cx="751415" cy="222250"/>
          </a:xfrm>
          <a:prstGeom prst="rect">
            <a:avLst/>
          </a:prstGeom>
          <a:gradFill flip="none" rotWithShape="1">
            <a:gsLst>
              <a:gs pos="0">
                <a:schemeClr val="bg1"/>
              </a:gs>
              <a:gs pos="50000">
                <a:schemeClr val="bg1"/>
              </a:gs>
              <a:gs pos="100000">
                <a:srgbClr val="993300"/>
              </a:gs>
            </a:gsLst>
            <a:lin ang="600000" scaled="0"/>
            <a:tileRect/>
          </a:gra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AU" sz="1200" b="1" u="sng">
                <a:solidFill>
                  <a:schemeClr val="tx1"/>
                </a:solidFill>
                <a:latin typeface="Arial" pitchFamily="34" charset="0"/>
                <a:cs typeface="Arial" pitchFamily="34" charset="0"/>
              </a:rPr>
              <a:t>Next 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4946716</xdr:colOff>
      <xdr:row>0</xdr:row>
      <xdr:rowOff>139057</xdr:rowOff>
    </xdr:from>
    <xdr:to>
      <xdr:col>4</xdr:col>
      <xdr:colOff>6694952</xdr:colOff>
      <xdr:row>0</xdr:row>
      <xdr:rowOff>1155700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3036"/>
        <a:stretch/>
      </xdr:blipFill>
      <xdr:spPr>
        <a:xfrm>
          <a:off x="10293416" y="139057"/>
          <a:ext cx="1748236" cy="10166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zoomScale="75" zoomScaleNormal="75" workbookViewId="0">
      <selection activeCell="A66" sqref="A66"/>
    </sheetView>
  </sheetViews>
  <sheetFormatPr defaultRowHeight="14.25" x14ac:dyDescent="0.2"/>
  <cols>
    <col min="1" max="1" width="64.5703125" style="3" customWidth="1"/>
    <col min="2" max="11" width="13.7109375" style="3" customWidth="1"/>
    <col min="12" max="12" width="24.5703125" style="3" customWidth="1"/>
    <col min="13" max="16384" width="9.140625" style="3"/>
  </cols>
  <sheetData>
    <row r="1" spans="1:12" s="4" customFormat="1" ht="96" customHeight="1" thickBot="1" x14ac:dyDescent="0.3">
      <c r="A1" s="64"/>
      <c r="B1" s="1" t="s">
        <v>61</v>
      </c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ht="56.25" customHeight="1" x14ac:dyDescent="0.2"/>
    <row r="3" spans="1:12" ht="27.75" customHeight="1" x14ac:dyDescent="0.25">
      <c r="A3" s="5"/>
      <c r="B3" s="5"/>
      <c r="C3" s="6" t="s">
        <v>37</v>
      </c>
    </row>
    <row r="4" spans="1:12" ht="30" customHeight="1" x14ac:dyDescent="0.2">
      <c r="A4" s="7" t="s">
        <v>11</v>
      </c>
      <c r="B4" s="22">
        <v>5</v>
      </c>
      <c r="C4" s="8" t="s">
        <v>13</v>
      </c>
    </row>
    <row r="5" spans="1:12" ht="30" customHeight="1" x14ac:dyDescent="0.2">
      <c r="A5" s="9" t="s">
        <v>35</v>
      </c>
      <c r="B5" s="23">
        <v>0.5</v>
      </c>
      <c r="C5" s="10" t="s">
        <v>33</v>
      </c>
      <c r="D5" s="11"/>
      <c r="E5" s="11"/>
      <c r="G5" s="65"/>
      <c r="H5" s="65"/>
      <c r="I5" s="65"/>
      <c r="J5" s="65"/>
      <c r="K5" s="65"/>
    </row>
    <row r="6" spans="1:12" ht="30" customHeight="1" x14ac:dyDescent="0.2">
      <c r="A6" s="12" t="s">
        <v>12</v>
      </c>
      <c r="B6" s="24">
        <v>0.03</v>
      </c>
      <c r="C6" s="10" t="s">
        <v>34</v>
      </c>
      <c r="D6" s="11"/>
      <c r="E6" s="11"/>
      <c r="G6" s="65"/>
      <c r="H6" s="65"/>
      <c r="I6" s="65"/>
      <c r="J6" s="65"/>
      <c r="K6" s="65"/>
    </row>
    <row r="7" spans="1:12" ht="15" x14ac:dyDescent="0.2">
      <c r="A7" s="13"/>
      <c r="B7" s="14"/>
      <c r="C7" s="15"/>
      <c r="D7" s="16"/>
      <c r="E7" s="16"/>
      <c r="F7" s="16"/>
    </row>
    <row r="8" spans="1:12" ht="30" customHeight="1" x14ac:dyDescent="0.2">
      <c r="A8" s="17" t="s">
        <v>59</v>
      </c>
    </row>
    <row r="9" spans="1:12" ht="23.1" customHeight="1" x14ac:dyDescent="0.2">
      <c r="A9" s="18" t="s">
        <v>6</v>
      </c>
      <c r="B9" s="61" t="str">
        <f>IF($B$4+1&gt;1,"Year 1","")</f>
        <v>Year 1</v>
      </c>
      <c r="C9" s="61" t="str">
        <f>IF($B$4+1&gt;2,"Year 2","")</f>
        <v>Year 2</v>
      </c>
      <c r="D9" s="61" t="str">
        <f>IF($B$4+1&gt;3,"Year 3","")</f>
        <v>Year 3</v>
      </c>
      <c r="E9" s="61" t="str">
        <f>IF($B$4+1&gt;4,"Year 4","")</f>
        <v>Year 4</v>
      </c>
      <c r="F9" s="61" t="str">
        <f>IF($B$4+1&gt;5,"Year 5","")</f>
        <v>Year 5</v>
      </c>
      <c r="G9" s="61" t="str">
        <f>IF($B$4+1&gt;6,"Year 6","")</f>
        <v/>
      </c>
      <c r="H9" s="61" t="str">
        <f>IF($B$4+1&gt;7,"Year 7","")</f>
        <v/>
      </c>
      <c r="I9" s="61" t="str">
        <f>IF($B$4+1&gt;8,"Year 8","")</f>
        <v/>
      </c>
      <c r="J9" s="61" t="str">
        <f>IF($B$4+1&gt;9,"Year 9","")</f>
        <v/>
      </c>
      <c r="K9" s="61" t="str">
        <f>IF($B$4+1&gt;10,"Year 10","")</f>
        <v/>
      </c>
    </row>
    <row r="10" spans="1:12" ht="23.1" customHeight="1" x14ac:dyDescent="0.2">
      <c r="A10" s="19" t="s">
        <v>7</v>
      </c>
      <c r="B10" s="53"/>
      <c r="C10" s="53"/>
      <c r="D10" s="53"/>
      <c r="E10" s="53"/>
      <c r="F10" s="53"/>
      <c r="G10" s="54"/>
      <c r="H10" s="54"/>
      <c r="I10" s="54"/>
      <c r="J10" s="54"/>
      <c r="K10" s="55"/>
    </row>
    <row r="11" spans="1:12" ht="23.1" customHeight="1" x14ac:dyDescent="0.2">
      <c r="A11" s="20" t="s">
        <v>0</v>
      </c>
      <c r="B11" s="53"/>
      <c r="C11" s="53"/>
      <c r="D11" s="53"/>
      <c r="E11" s="53"/>
      <c r="F11" s="53"/>
      <c r="G11" s="53"/>
      <c r="H11" s="53"/>
      <c r="I11" s="53"/>
      <c r="J11" s="53"/>
      <c r="K11" s="56"/>
    </row>
    <row r="12" spans="1:12" ht="23.1" customHeight="1" x14ac:dyDescent="0.2">
      <c r="A12" s="20" t="s">
        <v>4</v>
      </c>
      <c r="B12" s="53"/>
      <c r="C12" s="53"/>
      <c r="D12" s="53"/>
      <c r="E12" s="53"/>
      <c r="F12" s="53"/>
      <c r="G12" s="53"/>
      <c r="H12" s="53"/>
      <c r="I12" s="53"/>
      <c r="J12" s="53"/>
      <c r="K12" s="56"/>
    </row>
    <row r="13" spans="1:12" ht="23.1" customHeight="1" x14ac:dyDescent="0.2">
      <c r="A13" s="20" t="s">
        <v>5</v>
      </c>
      <c r="B13" s="53"/>
      <c r="C13" s="53"/>
      <c r="D13" s="53"/>
      <c r="E13" s="53"/>
      <c r="F13" s="53"/>
      <c r="G13" s="53"/>
      <c r="H13" s="53"/>
      <c r="I13" s="53"/>
      <c r="J13" s="53"/>
      <c r="K13" s="56"/>
    </row>
    <row r="14" spans="1:12" ht="23.1" customHeight="1" x14ac:dyDescent="0.2">
      <c r="A14" s="20" t="s">
        <v>38</v>
      </c>
      <c r="B14" s="53"/>
      <c r="C14" s="53"/>
      <c r="D14" s="53"/>
      <c r="E14" s="53"/>
      <c r="F14" s="53"/>
      <c r="G14" s="53"/>
      <c r="H14" s="53"/>
      <c r="I14" s="53"/>
      <c r="J14" s="53"/>
      <c r="K14" s="56"/>
    </row>
    <row r="15" spans="1:12" ht="23.1" customHeight="1" x14ac:dyDescent="0.2">
      <c r="A15" s="20" t="s">
        <v>14</v>
      </c>
      <c r="B15" s="53"/>
      <c r="C15" s="53"/>
      <c r="D15" s="53"/>
      <c r="E15" s="53"/>
      <c r="F15" s="53"/>
      <c r="G15" s="53"/>
      <c r="H15" s="53"/>
      <c r="I15" s="53"/>
      <c r="J15" s="53"/>
      <c r="K15" s="56"/>
    </row>
    <row r="16" spans="1:12" ht="23.1" customHeight="1" x14ac:dyDescent="0.2">
      <c r="A16" s="20" t="s">
        <v>39</v>
      </c>
      <c r="B16" s="53"/>
      <c r="C16" s="53"/>
      <c r="D16" s="53"/>
      <c r="E16" s="53"/>
      <c r="F16" s="53"/>
      <c r="G16" s="53"/>
      <c r="H16" s="53"/>
      <c r="I16" s="53"/>
      <c r="J16" s="53"/>
      <c r="K16" s="56"/>
    </row>
    <row r="17" spans="1:11" ht="23.1" customHeight="1" x14ac:dyDescent="0.2">
      <c r="A17" s="20" t="s">
        <v>1</v>
      </c>
      <c r="B17" s="53"/>
      <c r="C17" s="53"/>
      <c r="D17" s="53"/>
      <c r="E17" s="53"/>
      <c r="F17" s="53"/>
      <c r="G17" s="53"/>
      <c r="H17" s="53"/>
      <c r="I17" s="53"/>
      <c r="J17" s="53"/>
      <c r="K17" s="56"/>
    </row>
    <row r="18" spans="1:11" ht="23.1" customHeight="1" x14ac:dyDescent="0.2">
      <c r="A18" s="20" t="s">
        <v>56</v>
      </c>
      <c r="B18" s="53"/>
      <c r="C18" s="53"/>
      <c r="D18" s="53"/>
      <c r="E18" s="53"/>
      <c r="F18" s="53"/>
      <c r="G18" s="53"/>
      <c r="H18" s="53"/>
      <c r="I18" s="53"/>
      <c r="J18" s="53"/>
      <c r="K18" s="56"/>
    </row>
    <row r="19" spans="1:11" ht="23.1" customHeight="1" x14ac:dyDescent="0.2">
      <c r="A19" s="20" t="s">
        <v>57</v>
      </c>
      <c r="B19" s="53"/>
      <c r="C19" s="53"/>
      <c r="D19" s="53"/>
      <c r="E19" s="53"/>
      <c r="F19" s="53"/>
      <c r="G19" s="53"/>
      <c r="H19" s="53"/>
      <c r="I19" s="53"/>
      <c r="J19" s="53"/>
      <c r="K19" s="56"/>
    </row>
    <row r="20" spans="1:11" ht="23.1" customHeight="1" x14ac:dyDescent="0.2">
      <c r="A20" s="20" t="s">
        <v>40</v>
      </c>
      <c r="B20" s="53"/>
      <c r="C20" s="53"/>
      <c r="D20" s="53"/>
      <c r="E20" s="53"/>
      <c r="F20" s="53"/>
      <c r="G20" s="57"/>
      <c r="H20" s="57"/>
      <c r="I20" s="57"/>
      <c r="J20" s="57"/>
      <c r="K20" s="58"/>
    </row>
    <row r="21" spans="1:11" ht="23.1" customHeight="1" x14ac:dyDescent="0.2">
      <c r="A21" s="21" t="s">
        <v>15</v>
      </c>
      <c r="B21" s="59"/>
      <c r="C21" s="59"/>
      <c r="D21" s="59"/>
      <c r="E21" s="59"/>
      <c r="F21" s="59"/>
      <c r="G21" s="59"/>
      <c r="H21" s="59"/>
      <c r="I21" s="59"/>
      <c r="J21" s="59"/>
      <c r="K21" s="60"/>
    </row>
    <row r="24" spans="1:11" x14ac:dyDescent="0.2">
      <c r="A24" s="5"/>
    </row>
    <row r="26" spans="1:11" x14ac:dyDescent="0.2">
      <c r="A26" s="62" t="s">
        <v>60</v>
      </c>
    </row>
    <row r="30" spans="1:11" x14ac:dyDescent="0.2">
      <c r="I30" s="63"/>
    </row>
  </sheetData>
  <sheetProtection password="EE55" sheet="1" objects="1" scenarios="1"/>
  <mergeCells count="1">
    <mergeCell ref="G5:K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09"/>
  <sheetViews>
    <sheetView zoomScale="75" zoomScaleNormal="75" workbookViewId="0">
      <selection activeCell="A65" sqref="A65"/>
    </sheetView>
  </sheetViews>
  <sheetFormatPr defaultRowHeight="15" x14ac:dyDescent="0.25"/>
  <cols>
    <col min="1" max="1" width="39.7109375" style="26" customWidth="1"/>
    <col min="2" max="2" width="18.140625" style="26" customWidth="1"/>
    <col min="3" max="3" width="6" style="25" customWidth="1"/>
    <col min="4" max="4" width="18.140625" style="25" customWidth="1"/>
    <col min="5" max="5" width="100.85546875" style="25" customWidth="1"/>
    <col min="6" max="6" width="9.140625" style="25"/>
    <col min="7" max="16384" width="9.140625" style="26"/>
  </cols>
  <sheetData>
    <row r="1" spans="1:23" ht="96" customHeight="1" thickBot="1" x14ac:dyDescent="0.3">
      <c r="A1" s="66" t="s">
        <v>62</v>
      </c>
      <c r="B1" s="67"/>
      <c r="C1" s="67"/>
      <c r="D1" s="67"/>
      <c r="E1" s="67"/>
    </row>
    <row r="2" spans="1:23" ht="30" customHeight="1" x14ac:dyDescent="0.25">
      <c r="A2" s="69" t="s">
        <v>28</v>
      </c>
      <c r="B2" s="70"/>
      <c r="C2" s="27"/>
      <c r="D2" s="71" t="s">
        <v>29</v>
      </c>
      <c r="E2" s="72"/>
    </row>
    <row r="3" spans="1:23" ht="19.5" customHeight="1" x14ac:dyDescent="0.25">
      <c r="A3" s="32" t="s">
        <v>16</v>
      </c>
      <c r="B3" s="33">
        <f>'Data Entry'!$B$4</f>
        <v>5</v>
      </c>
      <c r="C3" s="28"/>
      <c r="D3" s="38">
        <f ca="1">B10*'Data Entry'!$B$5</f>
        <v>0</v>
      </c>
      <c r="E3" s="39" t="s">
        <v>30</v>
      </c>
      <c r="V3" s="29">
        <v>1</v>
      </c>
      <c r="W3" s="29" t="s">
        <v>17</v>
      </c>
    </row>
    <row r="4" spans="1:23" ht="19.5" customHeight="1" x14ac:dyDescent="0.25">
      <c r="A4" s="34" t="s">
        <v>7</v>
      </c>
      <c r="B4" s="35">
        <f ca="1">(SUM(INDIRECT("'Data Entry'!B10:"&amp;VLOOKUP($B$3,$V$3:$W$12,2,0)&amp;10)))</f>
        <v>0</v>
      </c>
      <c r="C4" s="28"/>
      <c r="D4" s="40">
        <f ca="1">B4-B6+B7+D3</f>
        <v>0</v>
      </c>
      <c r="E4" s="41" t="s">
        <v>44</v>
      </c>
      <c r="V4" s="29">
        <v>2</v>
      </c>
      <c r="W4" s="29" t="s">
        <v>18</v>
      </c>
    </row>
    <row r="5" spans="1:23" ht="19.5" customHeight="1" x14ac:dyDescent="0.25">
      <c r="A5" s="34" t="s">
        <v>0</v>
      </c>
      <c r="B5" s="35">
        <f ca="1">(SUM(INDIRECT("'Data Entry'!B11:"&amp;VLOOKUP($B$3,$V$3:$W$12,2,0)&amp;11)))</f>
        <v>0</v>
      </c>
      <c r="C5" s="30"/>
      <c r="D5" s="40">
        <f ca="1">B4+(0.5*D3)+(0.5*B7)</f>
        <v>0</v>
      </c>
      <c r="E5" s="41" t="s">
        <v>49</v>
      </c>
      <c r="V5" s="29">
        <v>3</v>
      </c>
      <c r="W5" s="29" t="s">
        <v>19</v>
      </c>
    </row>
    <row r="6" spans="1:23" ht="19.5" customHeight="1" x14ac:dyDescent="0.25">
      <c r="A6" s="34" t="s">
        <v>4</v>
      </c>
      <c r="B6" s="35">
        <f ca="1">(SUM(INDIRECT("'Data Entry'!B12:"&amp;VLOOKUP($B$3,$V$3:$W$12,2,0)&amp;12)))</f>
        <v>0</v>
      </c>
      <c r="C6" s="30"/>
      <c r="D6" s="40">
        <f ca="1">B4-B5+(0.5*D3)</f>
        <v>0</v>
      </c>
      <c r="E6" s="41" t="s">
        <v>45</v>
      </c>
      <c r="V6" s="29">
        <v>4</v>
      </c>
      <c r="W6" s="29" t="s">
        <v>20</v>
      </c>
    </row>
    <row r="7" spans="1:23" ht="19.5" customHeight="1" x14ac:dyDescent="0.25">
      <c r="A7" s="34" t="s">
        <v>5</v>
      </c>
      <c r="B7" s="35">
        <f ca="1">(SUM(INDIRECT("'Data Entry'!B13:"&amp;VLOOKUP($B$3,$V$3:$W$12,2,0)&amp;13)))</f>
        <v>0</v>
      </c>
      <c r="C7" s="30"/>
      <c r="D7" s="40">
        <f ca="1">D4-B9</f>
        <v>0</v>
      </c>
      <c r="E7" s="41" t="s">
        <v>8</v>
      </c>
      <c r="V7" s="29">
        <v>5</v>
      </c>
      <c r="W7" s="29" t="s">
        <v>21</v>
      </c>
    </row>
    <row r="8" spans="1:23" ht="19.5" customHeight="1" x14ac:dyDescent="0.25">
      <c r="A8" s="34" t="s">
        <v>41</v>
      </c>
      <c r="B8" s="35">
        <f ca="1">(SUM(INDIRECT("'Data Entry'!B14:"&amp;VLOOKUP($B$3,$V$3:$W$12,2,0)&amp;14)))</f>
        <v>0</v>
      </c>
      <c r="C8" s="30"/>
      <c r="D8" s="40">
        <f ca="1">'Data Entry'!B6*Output!D6</f>
        <v>0</v>
      </c>
      <c r="E8" s="41" t="s">
        <v>9</v>
      </c>
      <c r="V8" s="29">
        <v>6</v>
      </c>
      <c r="W8" s="29" t="s">
        <v>22</v>
      </c>
    </row>
    <row r="9" spans="1:23" ht="19.5" customHeight="1" x14ac:dyDescent="0.25">
      <c r="A9" s="34" t="s">
        <v>42</v>
      </c>
      <c r="B9" s="35">
        <f ca="1">(SUM(INDIRECT("'Data Entry'!B15:"&amp;VLOOKUP($B$3,$V$3:$W$12,2,0)&amp;15)))+B8</f>
        <v>0</v>
      </c>
      <c r="C9" s="30"/>
      <c r="D9" s="40">
        <f ca="1">D7-D8</f>
        <v>0</v>
      </c>
      <c r="E9" s="41" t="s">
        <v>10</v>
      </c>
      <c r="V9" s="29">
        <v>7</v>
      </c>
      <c r="W9" s="29" t="s">
        <v>23</v>
      </c>
    </row>
    <row r="10" spans="1:23" ht="19.5" customHeight="1" x14ac:dyDescent="0.25">
      <c r="A10" s="34" t="s">
        <v>27</v>
      </c>
      <c r="B10" s="35">
        <f ca="1">(SUM(INDIRECT("'Data Entry'!B16:"&amp;VLOOKUP($B$3,$V$3:$W$12,2,0)&amp;16)))</f>
        <v>0</v>
      </c>
      <c r="C10" s="30"/>
      <c r="D10" s="40">
        <f ca="1">B10-D3</f>
        <v>0</v>
      </c>
      <c r="E10" s="41" t="s">
        <v>31</v>
      </c>
      <c r="V10" s="29">
        <v>8</v>
      </c>
      <c r="W10" s="29" t="s">
        <v>24</v>
      </c>
    </row>
    <row r="11" spans="1:23" ht="19.5" customHeight="1" x14ac:dyDescent="0.25">
      <c r="A11" s="34" t="s">
        <v>1</v>
      </c>
      <c r="B11" s="35">
        <f ca="1">(SUM(INDIRECT("'Data Entry'!B17:"&amp;VLOOKUP($B$3,$V$3:$W$12,2,0)&amp;17)))</f>
        <v>0</v>
      </c>
      <c r="C11" s="30"/>
      <c r="D11" s="40">
        <f ca="1">B11-B12+B13+D10</f>
        <v>0</v>
      </c>
      <c r="E11" s="41" t="s">
        <v>46</v>
      </c>
      <c r="V11" s="29">
        <v>9</v>
      </c>
      <c r="W11" s="29" t="s">
        <v>25</v>
      </c>
    </row>
    <row r="12" spans="1:23" ht="19.5" customHeight="1" x14ac:dyDescent="0.25">
      <c r="A12" s="34" t="s">
        <v>2</v>
      </c>
      <c r="B12" s="35">
        <f ca="1">(SUM(INDIRECT("'Data Entry'!B18:"&amp;VLOOKUP($B$3,$V$3:$W$12,2,0)&amp;18)))</f>
        <v>0</v>
      </c>
      <c r="C12" s="31"/>
      <c r="D12" s="40">
        <f ca="1">B11+(0.5*D10)+(0.5*B13)</f>
        <v>0</v>
      </c>
      <c r="E12" s="41" t="s">
        <v>50</v>
      </c>
      <c r="V12" s="29">
        <v>10</v>
      </c>
      <c r="W12" s="29" t="s">
        <v>26</v>
      </c>
    </row>
    <row r="13" spans="1:23" ht="19.5" customHeight="1" x14ac:dyDescent="0.25">
      <c r="A13" s="34" t="s">
        <v>3</v>
      </c>
      <c r="B13" s="35">
        <f ca="1">(SUM(INDIRECT("'Data Entry'!B19:"&amp;VLOOKUP($B$3,$V$3:$W$12,2,0)&amp;19)))</f>
        <v>0</v>
      </c>
      <c r="C13" s="31"/>
      <c r="D13" s="40">
        <f ca="1">D11-B15</f>
        <v>0</v>
      </c>
      <c r="E13" s="41" t="s">
        <v>47</v>
      </c>
    </row>
    <row r="14" spans="1:23" ht="19.5" customHeight="1" x14ac:dyDescent="0.25">
      <c r="A14" s="34" t="s">
        <v>40</v>
      </c>
      <c r="B14" s="35">
        <f ca="1">(SUM(INDIRECT("'Data Entry'!B20:"&amp;VLOOKUP($B$3,$V$3:$W$12,2,0)&amp;20)))</f>
        <v>0</v>
      </c>
      <c r="C14" s="31"/>
      <c r="D14" s="40">
        <f ca="1">B4-(0.5*B6)+(0.5*D3)+(0.5*B7)</f>
        <v>0</v>
      </c>
      <c r="E14" s="41" t="s">
        <v>58</v>
      </c>
    </row>
    <row r="15" spans="1:23" ht="19.5" customHeight="1" thickBot="1" x14ac:dyDescent="0.3">
      <c r="A15" s="36" t="s">
        <v>43</v>
      </c>
      <c r="B15" s="37">
        <f ca="1">(SUM(INDIRECT("'Data Entry'!B21:"&amp;VLOOKUP($B$3,$V$3:$W$12,2,0)&amp;21)))+B14</f>
        <v>0</v>
      </c>
      <c r="C15" s="27"/>
      <c r="D15" s="42">
        <f ca="1">(B11-(0.5*B12)+(0.5*B13)+(0.5*D10))</f>
        <v>0</v>
      </c>
      <c r="E15" s="43" t="s">
        <v>51</v>
      </c>
    </row>
    <row r="16" spans="1:23" ht="19.5" customHeight="1" thickBot="1" x14ac:dyDescent="0.3">
      <c r="A16" s="3"/>
      <c r="B16" s="3"/>
      <c r="C16" s="27"/>
      <c r="D16" s="26"/>
      <c r="E16" s="26"/>
    </row>
    <row r="17" spans="1:6" ht="30" customHeight="1" x14ac:dyDescent="0.25">
      <c r="A17" s="27"/>
      <c r="B17" s="3"/>
      <c r="C17" s="27"/>
      <c r="D17" s="73" t="s">
        <v>32</v>
      </c>
      <c r="E17" s="74"/>
      <c r="F17" s="26"/>
    </row>
    <row r="18" spans="1:6" ht="18.75" customHeight="1" x14ac:dyDescent="0.25">
      <c r="A18" s="27"/>
      <c r="B18" s="3"/>
      <c r="C18" s="27"/>
      <c r="D18" s="44" t="e">
        <f ca="1">(D7/D5)*100</f>
        <v>#DIV/0!</v>
      </c>
      <c r="E18" s="45" t="s">
        <v>52</v>
      </c>
    </row>
    <row r="19" spans="1:6" ht="19.5" customHeight="1" x14ac:dyDescent="0.25">
      <c r="A19" s="27"/>
      <c r="B19" s="3"/>
      <c r="C19" s="27"/>
      <c r="D19" s="46" t="e">
        <f ca="1">(D9/B5)*100</f>
        <v>#DIV/0!</v>
      </c>
      <c r="E19" s="47" t="s">
        <v>36</v>
      </c>
    </row>
    <row r="20" spans="1:6" ht="19.5" customHeight="1" x14ac:dyDescent="0.25">
      <c r="A20" s="27"/>
      <c r="B20" s="3"/>
      <c r="C20" s="27"/>
      <c r="D20" s="48" t="e">
        <f ca="1">(D13/D12)*100</f>
        <v>#DIV/0!</v>
      </c>
      <c r="E20" s="49" t="s">
        <v>53</v>
      </c>
    </row>
    <row r="21" spans="1:6" ht="30" customHeight="1" x14ac:dyDescent="0.25">
      <c r="A21" s="3"/>
      <c r="B21" s="3"/>
      <c r="C21" s="27"/>
      <c r="D21" s="75" t="s">
        <v>48</v>
      </c>
      <c r="E21" s="76"/>
    </row>
    <row r="22" spans="1:6" ht="19.5" customHeight="1" x14ac:dyDescent="0.25">
      <c r="A22" s="27"/>
      <c r="B22" s="3"/>
      <c r="C22" s="27"/>
      <c r="D22" s="50" t="e">
        <f ca="1">(D7/D14)*100</f>
        <v>#DIV/0!</v>
      </c>
      <c r="E22" s="45" t="s">
        <v>54</v>
      </c>
    </row>
    <row r="23" spans="1:6" ht="19.5" customHeight="1" thickBot="1" x14ac:dyDescent="0.3">
      <c r="A23" s="27"/>
      <c r="B23" s="3"/>
      <c r="C23" s="27"/>
      <c r="D23" s="51" t="e">
        <f ca="1">(D13/D15)*100</f>
        <v>#DIV/0!</v>
      </c>
      <c r="E23" s="52" t="s">
        <v>55</v>
      </c>
    </row>
    <row r="24" spans="1:6" x14ac:dyDescent="0.25">
      <c r="A24" s="3"/>
      <c r="B24" s="3"/>
      <c r="C24" s="27"/>
      <c r="D24" s="27"/>
      <c r="E24" s="27"/>
    </row>
    <row r="25" spans="1:6" x14ac:dyDescent="0.25">
      <c r="A25" s="3"/>
      <c r="B25" s="3"/>
      <c r="C25" s="27"/>
      <c r="D25" s="27"/>
      <c r="E25" s="27"/>
    </row>
    <row r="26" spans="1:6" x14ac:dyDescent="0.25">
      <c r="A26" s="3"/>
      <c r="B26" s="3"/>
      <c r="C26" s="27"/>
      <c r="D26" s="27"/>
      <c r="E26" s="27"/>
    </row>
    <row r="27" spans="1:6" x14ac:dyDescent="0.25">
      <c r="A27" s="68" t="s">
        <v>60</v>
      </c>
      <c r="B27" s="68"/>
      <c r="C27" s="27"/>
      <c r="D27" s="27"/>
      <c r="E27" s="27"/>
    </row>
    <row r="28" spans="1:6" x14ac:dyDescent="0.25">
      <c r="A28" s="3"/>
      <c r="B28" s="3"/>
      <c r="C28" s="27"/>
      <c r="D28" s="27"/>
      <c r="E28" s="27"/>
    </row>
    <row r="29" spans="1:6" x14ac:dyDescent="0.25">
      <c r="A29" s="3"/>
      <c r="B29" s="3"/>
      <c r="C29" s="27"/>
      <c r="D29" s="27"/>
      <c r="E29" s="27"/>
    </row>
    <row r="30" spans="1:6" x14ac:dyDescent="0.25">
      <c r="A30" s="3"/>
      <c r="B30" s="3"/>
      <c r="C30" s="27"/>
      <c r="D30" s="27"/>
      <c r="E30" s="27"/>
    </row>
    <row r="31" spans="1:6" x14ac:dyDescent="0.25">
      <c r="A31" s="3"/>
      <c r="B31" s="3"/>
      <c r="C31" s="27"/>
      <c r="D31" s="27"/>
      <c r="E31" s="27"/>
    </row>
    <row r="100" spans="54:55" x14ac:dyDescent="0.25">
      <c r="BB100" s="26">
        <v>1</v>
      </c>
      <c r="BC100" s="26" t="s">
        <v>17</v>
      </c>
    </row>
    <row r="101" spans="54:55" x14ac:dyDescent="0.25">
      <c r="BB101" s="26">
        <v>2</v>
      </c>
      <c r="BC101" s="26" t="s">
        <v>18</v>
      </c>
    </row>
    <row r="102" spans="54:55" x14ac:dyDescent="0.25">
      <c r="BB102" s="26">
        <v>3</v>
      </c>
      <c r="BC102" s="26" t="s">
        <v>19</v>
      </c>
    </row>
    <row r="103" spans="54:55" x14ac:dyDescent="0.25">
      <c r="BB103" s="26">
        <v>4</v>
      </c>
      <c r="BC103" s="26" t="s">
        <v>20</v>
      </c>
    </row>
    <row r="104" spans="54:55" x14ac:dyDescent="0.25">
      <c r="BB104" s="26">
        <v>5</v>
      </c>
      <c r="BC104" s="26" t="s">
        <v>21</v>
      </c>
    </row>
    <row r="105" spans="54:55" x14ac:dyDescent="0.25">
      <c r="BB105" s="26">
        <v>6</v>
      </c>
      <c r="BC105" s="26" t="s">
        <v>22</v>
      </c>
    </row>
    <row r="106" spans="54:55" x14ac:dyDescent="0.25">
      <c r="BB106" s="26">
        <v>7</v>
      </c>
      <c r="BC106" s="26" t="s">
        <v>23</v>
      </c>
    </row>
    <row r="107" spans="54:55" x14ac:dyDescent="0.25">
      <c r="BB107" s="26">
        <v>8</v>
      </c>
      <c r="BC107" s="26" t="s">
        <v>24</v>
      </c>
    </row>
    <row r="108" spans="54:55" x14ac:dyDescent="0.25">
      <c r="BB108" s="26">
        <v>9</v>
      </c>
      <c r="BC108" s="26" t="s">
        <v>25</v>
      </c>
    </row>
    <row r="109" spans="54:55" x14ac:dyDescent="0.25">
      <c r="BB109" s="26">
        <v>10</v>
      </c>
      <c r="BC109" s="26" t="s">
        <v>26</v>
      </c>
    </row>
  </sheetData>
  <sheetProtection password="EE55" sheet="1" objects="1" scenarios="1"/>
  <mergeCells count="6">
    <mergeCell ref="A1:E1"/>
    <mergeCell ref="A27:B27"/>
    <mergeCell ref="A2:B2"/>
    <mergeCell ref="D2:E2"/>
    <mergeCell ref="D17:E17"/>
    <mergeCell ref="D21:E2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Entry</vt:lpstr>
      <vt:lpstr>Output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Banney</dc:creator>
  <cp:lastModifiedBy>Rebecca Niebler</cp:lastModifiedBy>
  <cp:lastPrinted>2012-01-15T05:27:13Z</cp:lastPrinted>
  <dcterms:created xsi:type="dcterms:W3CDTF">2011-07-05T06:34:34Z</dcterms:created>
  <dcterms:modified xsi:type="dcterms:W3CDTF">2013-05-15T01:22:01Z</dcterms:modified>
</cp:coreProperties>
</file>